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480" windowHeight="991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P16" i="1"/>
  <c r="U16" i="1"/>
  <c r="V16" i="1"/>
  <c r="P17" i="1"/>
  <c r="U17" i="1"/>
  <c r="V17" i="1"/>
  <c r="V18" i="1"/>
  <c r="P19" i="1"/>
  <c r="U19" i="1"/>
  <c r="V19" i="1"/>
  <c r="V20" i="1"/>
  <c r="V21" i="1"/>
  <c r="V22" i="1"/>
  <c r="V23" i="1"/>
  <c r="V24" i="1"/>
  <c r="V25" i="1"/>
  <c r="V26" i="1"/>
  <c r="V27" i="1"/>
  <c r="V4" i="1"/>
  <c r="U5" i="1"/>
  <c r="U6" i="1"/>
  <c r="U7" i="1"/>
  <c r="U8" i="1"/>
  <c r="U9" i="1"/>
  <c r="U10" i="1"/>
  <c r="U11" i="1"/>
  <c r="U12" i="1"/>
  <c r="U13" i="1"/>
  <c r="U14" i="1"/>
  <c r="U15" i="1"/>
  <c r="U18" i="1"/>
  <c r="U20" i="1"/>
  <c r="U21" i="1"/>
  <c r="U22" i="1"/>
  <c r="U23" i="1"/>
  <c r="U24" i="1"/>
  <c r="U25" i="1"/>
  <c r="U26" i="1"/>
  <c r="U27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4" i="1"/>
  <c r="S5" i="1"/>
  <c r="S6" i="1"/>
  <c r="S7" i="1"/>
  <c r="S8" i="1"/>
  <c r="S9" i="1"/>
  <c r="S10" i="1"/>
  <c r="S11" i="1"/>
  <c r="S12" i="1"/>
  <c r="S13" i="1"/>
  <c r="S14" i="1"/>
  <c r="S15" i="1"/>
  <c r="R16" i="1"/>
  <c r="S16" i="1"/>
  <c r="R17" i="1"/>
  <c r="S17" i="1"/>
  <c r="S18" i="1"/>
  <c r="R19" i="1"/>
  <c r="S19" i="1"/>
  <c r="S20" i="1"/>
  <c r="S21" i="1"/>
  <c r="S22" i="1"/>
  <c r="S23" i="1"/>
  <c r="S24" i="1"/>
  <c r="S25" i="1"/>
  <c r="S26" i="1"/>
  <c r="S27" i="1"/>
  <c r="S4" i="1"/>
  <c r="R5" i="1"/>
  <c r="R6" i="1"/>
  <c r="R7" i="1"/>
  <c r="R8" i="1"/>
  <c r="R9" i="1"/>
  <c r="R10" i="1"/>
  <c r="R11" i="1"/>
  <c r="R12" i="1"/>
  <c r="R13" i="1"/>
  <c r="R14" i="1"/>
  <c r="R15" i="1"/>
  <c r="R18" i="1"/>
  <c r="R20" i="1"/>
  <c r="R21" i="1"/>
  <c r="R22" i="1"/>
  <c r="R23" i="1"/>
  <c r="R24" i="1"/>
  <c r="R25" i="1"/>
  <c r="R26" i="1"/>
  <c r="R27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4" i="1"/>
  <c r="P6" i="1"/>
  <c r="P7" i="1"/>
  <c r="P8" i="1"/>
  <c r="P9" i="1"/>
  <c r="P10" i="1"/>
  <c r="P11" i="1"/>
  <c r="P12" i="1"/>
  <c r="P13" i="1"/>
  <c r="P14" i="1"/>
  <c r="P15" i="1"/>
  <c r="P18" i="1"/>
  <c r="P20" i="1"/>
  <c r="P21" i="1"/>
  <c r="P22" i="1"/>
  <c r="P23" i="1"/>
  <c r="P24" i="1"/>
  <c r="P25" i="1"/>
  <c r="P26" i="1"/>
  <c r="P27" i="1"/>
  <c r="P5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<sst xmlns="http://schemas.openxmlformats.org/spreadsheetml/2006/main" count="107" uniqueCount="78">
  <si>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</si>
  <si>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</si>
  <si>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</si>
  <si>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</si>
  <si>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</si>
  <si>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</si>
  <si>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</si>
  <si>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</si>
  <si>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</si>
  <si>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</si>
  <si>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</si>
  <si>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</si>
  <si>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</si>
  <si>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</si>
  <si>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</si>
  <si>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</si>
  <si>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</si>
  <si>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</si>
  <si>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</si>
  <si>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</si>
  <si>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</si>
  <si>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</si>
  <si>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</si>
  <si>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</si>
  <si>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</si>
  <si>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</si>
  <si>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</si>
  <si>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</si>
  <si>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</si>
  <si>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18AH005</t>
  </si>
  <si>
    <t>18AH006</t>
  </si>
  <si>
    <t>18AH007</t>
  </si>
  <si>
    <t>18AH008</t>
  </si>
  <si>
    <t>18AH009</t>
  </si>
  <si>
    <t>18AH010</t>
  </si>
  <si>
    <t>18AH011</t>
  </si>
  <si>
    <t>18AH012</t>
  </si>
  <si>
    <t>18AH013</t>
  </si>
  <si>
    <t>18AH014</t>
  </si>
  <si>
    <t>18AH015</t>
  </si>
  <si>
    <t>18AH016</t>
  </si>
  <si>
    <t>18AH017</t>
  </si>
  <si>
    <t>18AH018</t>
  </si>
  <si>
    <t>18AH019</t>
  </si>
  <si>
    <t>18AH020</t>
  </si>
  <si>
    <t>18AH021</t>
  </si>
  <si>
    <t>18AH022</t>
  </si>
  <si>
    <t>18AH023</t>
  </si>
  <si>
    <t>18AH024</t>
  </si>
  <si>
    <t>18AH025</t>
  </si>
  <si>
    <t>19AA001</t>
  </si>
  <si>
    <t>19AA002</t>
  </si>
  <si>
    <t>19AA003</t>
  </si>
  <si>
    <t>A1</t>
  </si>
  <si>
    <t>B1</t>
  </si>
  <si>
    <t>A2</t>
  </si>
  <si>
    <t>B2</t>
  </si>
  <si>
    <t>A3+A4</t>
  </si>
  <si>
    <t>B3+B4</t>
  </si>
  <si>
    <t>A5+A6+A7</t>
  </si>
  <si>
    <t>B5+B6+B7</t>
  </si>
  <si>
    <t>A8+A9</t>
  </si>
  <si>
    <t>B8+B9</t>
  </si>
  <si>
    <t>A10</t>
  </si>
  <si>
    <t>B10</t>
  </si>
  <si>
    <t>A11</t>
  </si>
  <si>
    <t>A12</t>
  </si>
  <si>
    <t>B11</t>
  </si>
  <si>
    <t>A13</t>
  </si>
  <si>
    <t>B12</t>
  </si>
  <si>
    <t>B13</t>
  </si>
  <si>
    <t>A14</t>
  </si>
  <si>
    <t>B14</t>
  </si>
  <si>
    <t>A15</t>
  </si>
  <si>
    <t>B15</t>
  </si>
  <si>
    <t>B16</t>
  </si>
  <si>
    <t>A16</t>
  </si>
  <si>
    <t>**Filter off center in apparatus- did not catch all sediment.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</si>
</sst>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1" fillId="0" borderId="2" xfId="0" applyFont="1" applyFill="1" applyBorder="1"/>
    <xf numFmtId="16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1" topLeftCell="O1" activePane="topRight" state="frozen"/>
      <selection pane="topRight" activeCell="C5" sqref="C5"/>
    </sheetView>
  </sheetViews>
  <sheetFormatPr defaultRowHeight="15" x14ac:dyDescent="0.25"/>
  <cols>
    <col min="1" max="1" width="14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bestFit="1" customWidth="1"/>
    <col min="9" max="9" width="18" bestFit="1" customWidth="1"/>
    <col min="10" max="10" width="10" customWidth="1"/>
    <col min="12" max="12" width="9.140625" style="4"/>
    <col min="15" max="15" width="9.140625" style="20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15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15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18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B4">
        <v>6878</v>
      </c>
      <c r="C4" s="1" t="s">
        <v>53</v>
      </c>
      <c r="D4" s="4">
        <v>940</v>
      </c>
      <c r="E4" s="1">
        <v>1.1834</v>
      </c>
      <c r="F4" s="1">
        <v>1.1839</v>
      </c>
      <c r="G4" s="12">
        <f>F4-E4</f>
        <v>4.9999999999994493E-4</v>
      </c>
      <c r="H4" s="13">
        <f>AVERAGE(E4:F4)</f>
        <v>1.1836500000000001</v>
      </c>
      <c r="I4" s="14">
        <v>1.2172000000000001</v>
      </c>
      <c r="J4" s="14">
        <v>1.2174</v>
      </c>
      <c r="K4" s="17">
        <f>J4-I4</f>
        <v>1.9999999999997797E-4</v>
      </c>
      <c r="L4" s="13">
        <f>AVERAGE(I4:J4)</f>
        <v>1.2173</v>
      </c>
      <c r="M4" s="14">
        <v>1.2067000000000001</v>
      </c>
      <c r="N4" s="14">
        <v>1.2068000000000001</v>
      </c>
      <c r="O4" s="19">
        <f>N4-M4</f>
        <v>9.9999999999988987E-5</v>
      </c>
      <c r="P4" s="13">
        <f>AVERAGE(M4:N4)</f>
        <v>1.20675</v>
      </c>
      <c r="Q4" s="14">
        <f>((L4-H4)*1000)/(D4/1000)</f>
        <v>35.797872340425485</v>
      </c>
      <c r="R4" s="14">
        <f>((P4-H4)*1000)/(D4/1000)</f>
        <v>24.574468085106275</v>
      </c>
      <c r="S4" s="14">
        <f>Q4-R4</f>
        <v>11.22340425531921</v>
      </c>
      <c r="T4" s="14">
        <f>L4-H4</f>
        <v>3.3649999999999958E-2</v>
      </c>
      <c r="U4" s="14">
        <f>P4-H4</f>
        <v>2.3099999999999898E-2</v>
      </c>
      <c r="V4" s="14">
        <f>T4-U4</f>
        <v>1.0550000000000059E-2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B5">
        <v>6896</v>
      </c>
      <c r="C5" s="1" t="s">
        <v>54</v>
      </c>
      <c r="D5" s="4">
        <v>1080</v>
      </c>
      <c r="E5" s="1">
        <v>1.1948000000000001</v>
      </c>
      <c r="F5" s="1">
        <v>1.1948000000000001</v>
      </c>
      <c r="G5" s="12">
        <f t="shared" ref="G5:G27" si="0">F5-E5</f>
        <v>0</v>
      </c>
      <c r="H5" s="13">
        <f t="shared" ref="H5:H27" si="1">AVERAGE(E5:F5)</f>
        <v>1.1948000000000001</v>
      </c>
      <c r="I5" s="14">
        <v>1.204</v>
      </c>
      <c r="J5" s="14">
        <v>1.2043999999999999</v>
      </c>
      <c r="K5" s="14">
        <f t="shared" ref="K5:K27" si="2">J5-I5</f>
        <v>3.9999999999995595E-4</v>
      </c>
      <c r="L5" s="13">
        <f t="shared" ref="L5:L27" si="3">AVERAGE(I5:J5)</f>
        <v>1.2041999999999999</v>
      </c>
      <c r="M5" s="14">
        <v>1.1980999999999999</v>
      </c>
      <c r="N5" s="14">
        <v>1.1977</v>
      </c>
      <c r="O5" s="19">
        <f t="shared" ref="O5:O27" si="4">N5-M5</f>
        <v>-3.9999999999995595E-4</v>
      </c>
      <c r="P5" s="13">
        <f>AVERAGE(M5:N5)</f>
        <v>1.1979</v>
      </c>
      <c r="Q5" s="14">
        <f t="shared" ref="Q5:Q27" si="5">((L5-H5)*1000)/(D5/1000)</f>
        <v>8.7037037037035674</v>
      </c>
      <c r="R5" s="14">
        <f t="shared" ref="R5:R27" si="6">((P5-H5)*1000)/(D5/1000)</f>
        <v>2.8703703703702597</v>
      </c>
      <c r="S5" s="14">
        <f t="shared" ref="S5:S27" si="7">Q5-R5</f>
        <v>5.8333333333333073</v>
      </c>
      <c r="T5" s="14">
        <f t="shared" ref="T5:T27" si="8">L5-H5</f>
        <v>9.3999999999998529E-3</v>
      </c>
      <c r="U5" s="14">
        <f t="shared" ref="U5:U27" si="9">P5-H5</f>
        <v>3.0999999999998806E-3</v>
      </c>
      <c r="V5" s="14">
        <f t="shared" ref="V5:V27" si="10">T5-U5</f>
        <v>6.2999999999999723E-3</v>
      </c>
      <c r="W5" s="14"/>
      <c r="X5" s="14" t="s">
        <v>77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B6" s="1">
        <v>6878</v>
      </c>
      <c r="C6" s="1" t="s">
        <v>55</v>
      </c>
      <c r="D6" s="4">
        <v>1795</v>
      </c>
      <c r="E6" s="1">
        <v>1.1808000000000001</v>
      </c>
      <c r="F6" s="1">
        <v>1.181</v>
      </c>
      <c r="G6" s="12">
        <f t="shared" si="0"/>
        <v>1.9999999999997797E-4</v>
      </c>
      <c r="H6" s="13">
        <f t="shared" si="1"/>
        <v>1.1809000000000001</v>
      </c>
      <c r="I6" s="14">
        <v>1.2259</v>
      </c>
      <c r="J6" s="14">
        <v>1.2262999999999999</v>
      </c>
      <c r="K6" s="14">
        <f t="shared" si="2"/>
        <v>3.9999999999995595E-4</v>
      </c>
      <c r="L6" s="13">
        <f t="shared" si="3"/>
        <v>1.2261</v>
      </c>
      <c r="M6" s="14">
        <v>1.2149000000000001</v>
      </c>
      <c r="N6" s="14">
        <v>1.2143999999999999</v>
      </c>
      <c r="O6" s="19">
        <f t="shared" si="4"/>
        <v>-5.0000000000016698E-4</v>
      </c>
      <c r="P6" s="13">
        <f t="shared" ref="P6:P27" si="11">AVERAGE(M6:N6)</f>
        <v>1.21465</v>
      </c>
      <c r="Q6" s="14">
        <f t="shared" si="5"/>
        <v>25.181058495821674</v>
      </c>
      <c r="R6" s="14">
        <f t="shared" si="6"/>
        <v>18.802228412256238</v>
      </c>
      <c r="S6" s="14">
        <f t="shared" si="7"/>
        <v>6.3788300835654361</v>
      </c>
      <c r="T6" s="14">
        <f t="shared" si="8"/>
        <v>4.5199999999999907E-2</v>
      </c>
      <c r="U6" s="14">
        <f t="shared" si="9"/>
        <v>3.3749999999999947E-2</v>
      </c>
      <c r="V6" s="14">
        <f t="shared" si="10"/>
        <v>1.144999999999996E-2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B7">
        <v>6896</v>
      </c>
      <c r="C7" s="1" t="s">
        <v>56</v>
      </c>
      <c r="D7" s="4">
        <v>1810</v>
      </c>
      <c r="E7" s="1">
        <v>1.1801999999999999</v>
      </c>
      <c r="F7" s="1">
        <v>1.1803999999999999</v>
      </c>
      <c r="G7" s="12">
        <f t="shared" si="0"/>
        <v>1.9999999999997797E-4</v>
      </c>
      <c r="H7" s="13">
        <f t="shared" si="1"/>
        <v>1.1802999999999999</v>
      </c>
      <c r="I7" s="14">
        <v>1.2144999999999999</v>
      </c>
      <c r="J7" s="14">
        <v>1.2150000000000001</v>
      </c>
      <c r="K7" s="17">
        <f t="shared" si="2"/>
        <v>5.0000000000016698E-4</v>
      </c>
      <c r="L7" s="13">
        <f t="shared" si="3"/>
        <v>1.21475</v>
      </c>
      <c r="M7" s="14">
        <v>1.2056</v>
      </c>
      <c r="N7" s="14">
        <v>1.2054</v>
      </c>
      <c r="O7" s="19">
        <f t="shared" si="4"/>
        <v>-1.9999999999997797E-4</v>
      </c>
      <c r="P7" s="13">
        <f t="shared" si="11"/>
        <v>1.2055</v>
      </c>
      <c r="Q7" s="14">
        <f t="shared" si="5"/>
        <v>19.033149171270768</v>
      </c>
      <c r="R7" s="14">
        <f t="shared" si="6"/>
        <v>13.922651933701717</v>
      </c>
      <c r="S7" s="14">
        <f t="shared" si="7"/>
        <v>5.1104972375690512</v>
      </c>
      <c r="T7" s="14">
        <f t="shared" si="8"/>
        <v>3.4450000000000092E-2</v>
      </c>
      <c r="U7" s="14">
        <f t="shared" si="9"/>
        <v>2.5200000000000111E-2</v>
      </c>
      <c r="V7" s="14">
        <f t="shared" si="10"/>
        <v>9.2499999999999805E-3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B8" s="1">
        <v>6878</v>
      </c>
      <c r="C8" s="1" t="s">
        <v>57</v>
      </c>
      <c r="D8" s="4">
        <f>890+930</f>
        <v>1820</v>
      </c>
      <c r="E8" s="1">
        <v>1.1674</v>
      </c>
      <c r="F8" s="1">
        <v>1.167</v>
      </c>
      <c r="G8" s="12">
        <f t="shared" si="0"/>
        <v>-3.9999999999995595E-4</v>
      </c>
      <c r="H8" s="13">
        <f t="shared" si="1"/>
        <v>1.1672</v>
      </c>
      <c r="I8" s="14">
        <v>1.2385999999999999</v>
      </c>
      <c r="J8" s="14">
        <v>1.2388999999999999</v>
      </c>
      <c r="K8" s="17">
        <f t="shared" si="2"/>
        <v>2.9999999999996696E-4</v>
      </c>
      <c r="L8" s="13">
        <f t="shared" si="3"/>
        <v>1.23875</v>
      </c>
      <c r="M8" s="14">
        <v>1.2258</v>
      </c>
      <c r="N8" s="14">
        <v>1.2254</v>
      </c>
      <c r="O8" s="19">
        <f t="shared" si="4"/>
        <v>-3.9999999999995595E-4</v>
      </c>
      <c r="P8" s="13">
        <f t="shared" si="11"/>
        <v>1.2256</v>
      </c>
      <c r="Q8" s="14">
        <f t="shared" si="5"/>
        <v>39.31318681318681</v>
      </c>
      <c r="R8" s="14">
        <f t="shared" si="6"/>
        <v>32.087912087912088</v>
      </c>
      <c r="S8" s="14">
        <f t="shared" si="7"/>
        <v>7.2252747252747227</v>
      </c>
      <c r="T8" s="14">
        <f t="shared" si="8"/>
        <v>7.1550000000000002E-2</v>
      </c>
      <c r="U8" s="14">
        <f t="shared" si="9"/>
        <v>5.8400000000000007E-2</v>
      </c>
      <c r="V8" s="14">
        <f t="shared" si="10"/>
        <v>1.3149999999999995E-2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>
        <v>6896</v>
      </c>
      <c r="C9" s="1" t="s">
        <v>58</v>
      </c>
      <c r="D9" s="4">
        <f>890+930</f>
        <v>1820</v>
      </c>
      <c r="E9" s="1">
        <v>1.1892</v>
      </c>
      <c r="F9" s="1">
        <v>1.1895</v>
      </c>
      <c r="G9" s="12">
        <f t="shared" si="0"/>
        <v>2.9999999999996696E-4</v>
      </c>
      <c r="H9" s="13">
        <f t="shared" si="1"/>
        <v>1.1893500000000001</v>
      </c>
      <c r="I9" s="14">
        <v>1.2251000000000001</v>
      </c>
      <c r="J9" s="14">
        <v>1.2256</v>
      </c>
      <c r="K9" s="17">
        <f t="shared" si="2"/>
        <v>4.9999999999994493E-4</v>
      </c>
      <c r="L9" s="13">
        <f t="shared" si="3"/>
        <v>1.2253500000000002</v>
      </c>
      <c r="M9" s="14">
        <v>1.2166999999999999</v>
      </c>
      <c r="N9" s="14">
        <v>1.2166999999999999</v>
      </c>
      <c r="O9" s="19">
        <f t="shared" si="4"/>
        <v>0</v>
      </c>
      <c r="P9" s="13">
        <f t="shared" si="11"/>
        <v>1.2166999999999999</v>
      </c>
      <c r="Q9" s="14">
        <f t="shared" si="5"/>
        <v>19.780219780219795</v>
      </c>
      <c r="R9" s="14">
        <f t="shared" si="6"/>
        <v>15.027472527472398</v>
      </c>
      <c r="S9" s="14">
        <f t="shared" si="7"/>
        <v>4.7527472527473975</v>
      </c>
      <c r="T9" s="14">
        <f t="shared" si="8"/>
        <v>3.6000000000000032E-2</v>
      </c>
      <c r="U9" s="14">
        <f t="shared" si="9"/>
        <v>2.7349999999999763E-2</v>
      </c>
      <c r="V9" s="14">
        <f t="shared" si="10"/>
        <v>8.6500000000002686E-3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>
        <v>6878</v>
      </c>
      <c r="C10" s="1" t="s">
        <v>59</v>
      </c>
      <c r="D10" s="4">
        <f>810+1000+255+1000+435</f>
        <v>3500</v>
      </c>
      <c r="E10" s="1">
        <v>1.1815</v>
      </c>
      <c r="F10" s="1">
        <v>1.1815</v>
      </c>
      <c r="G10" s="12">
        <f t="shared" si="0"/>
        <v>0</v>
      </c>
      <c r="H10" s="13">
        <f t="shared" si="1"/>
        <v>1.1815</v>
      </c>
      <c r="I10" s="14">
        <v>1.3186</v>
      </c>
      <c r="J10" s="14">
        <v>1.3186</v>
      </c>
      <c r="K10" s="17">
        <f t="shared" si="2"/>
        <v>0</v>
      </c>
      <c r="L10" s="13">
        <f t="shared" si="3"/>
        <v>1.3186</v>
      </c>
      <c r="M10" s="14">
        <v>1.2965</v>
      </c>
      <c r="N10" s="14">
        <v>1.2965</v>
      </c>
      <c r="O10" s="19">
        <f t="shared" si="4"/>
        <v>0</v>
      </c>
      <c r="P10" s="13">
        <f t="shared" si="11"/>
        <v>1.2965</v>
      </c>
      <c r="Q10" s="14">
        <f t="shared" si="5"/>
        <v>39.171428571428571</v>
      </c>
      <c r="R10" s="14">
        <f t="shared" si="6"/>
        <v>32.857142857142854</v>
      </c>
      <c r="S10" s="14">
        <f t="shared" si="7"/>
        <v>6.3142857142857167</v>
      </c>
      <c r="T10" s="14">
        <f t="shared" si="8"/>
        <v>0.1371</v>
      </c>
      <c r="U10" s="14">
        <f t="shared" si="9"/>
        <v>0.11499999999999999</v>
      </c>
      <c r="V10" s="14">
        <f t="shared" si="10"/>
        <v>2.2100000000000009E-2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>
        <v>6896</v>
      </c>
      <c r="C11" s="1" t="s">
        <v>60</v>
      </c>
      <c r="D11" s="4">
        <f>810+1000+260+1000+440</f>
        <v>3510</v>
      </c>
      <c r="E11" s="1">
        <v>1.1736</v>
      </c>
      <c r="F11" s="1">
        <v>1.1739999999999999</v>
      </c>
      <c r="G11" s="12">
        <f t="shared" si="0"/>
        <v>3.9999999999995595E-4</v>
      </c>
      <c r="H11" s="13">
        <f t="shared" si="1"/>
        <v>1.1738</v>
      </c>
      <c r="I11" s="14">
        <v>1.3294999999999999</v>
      </c>
      <c r="J11" s="14">
        <v>1.3295999999999999</v>
      </c>
      <c r="K11" s="17">
        <f t="shared" si="2"/>
        <v>9.9999999999988987E-5</v>
      </c>
      <c r="L11" s="13">
        <f t="shared" si="3"/>
        <v>1.3295499999999998</v>
      </c>
      <c r="M11" s="14">
        <v>1.3047</v>
      </c>
      <c r="N11" s="14">
        <v>1.3051999999999999</v>
      </c>
      <c r="O11" s="19">
        <f t="shared" si="4"/>
        <v>4.9999999999994493E-4</v>
      </c>
      <c r="P11" s="13">
        <f t="shared" si="11"/>
        <v>1.3049499999999998</v>
      </c>
      <c r="Q11" s="14">
        <f t="shared" si="5"/>
        <v>44.373219373219328</v>
      </c>
      <c r="R11" s="14">
        <f t="shared" si="6"/>
        <v>37.36467236467233</v>
      </c>
      <c r="S11" s="14">
        <f t="shared" si="7"/>
        <v>7.0085470085469979</v>
      </c>
      <c r="T11" s="14">
        <f t="shared" si="8"/>
        <v>0.15574999999999983</v>
      </c>
      <c r="U11" s="14">
        <f t="shared" si="9"/>
        <v>0.13114999999999988</v>
      </c>
      <c r="V11" s="14">
        <f t="shared" si="10"/>
        <v>2.4599999999999955E-2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>
        <v>6878</v>
      </c>
      <c r="C12" s="1" t="s">
        <v>61</v>
      </c>
      <c r="D12" s="4">
        <f>980+1000+485</f>
        <v>2465</v>
      </c>
      <c r="E12" s="1">
        <v>1.1729000000000001</v>
      </c>
      <c r="F12" s="1">
        <v>1.1733</v>
      </c>
      <c r="G12" s="12">
        <f t="shared" si="0"/>
        <v>3.9999999999995595E-4</v>
      </c>
      <c r="H12" s="13">
        <f t="shared" si="1"/>
        <v>1.1731</v>
      </c>
      <c r="I12" s="14">
        <v>1.3056000000000001</v>
      </c>
      <c r="J12" s="14">
        <v>1.3056000000000001</v>
      </c>
      <c r="K12" s="17">
        <f t="shared" si="2"/>
        <v>0</v>
      </c>
      <c r="L12" s="13">
        <f t="shared" si="3"/>
        <v>1.3056000000000001</v>
      </c>
      <c r="M12" s="14">
        <v>1.2843</v>
      </c>
      <c r="N12" s="14">
        <v>1.2841</v>
      </c>
      <c r="O12" s="19">
        <f t="shared" si="4"/>
        <v>-1.9999999999997797E-4</v>
      </c>
      <c r="P12" s="13">
        <f t="shared" si="11"/>
        <v>1.2842</v>
      </c>
      <c r="Q12" s="14">
        <f t="shared" si="5"/>
        <v>53.752535496957428</v>
      </c>
      <c r="R12" s="14">
        <f t="shared" si="6"/>
        <v>45.070993914807296</v>
      </c>
      <c r="S12" s="14">
        <f t="shared" si="7"/>
        <v>8.6815415821501318</v>
      </c>
      <c r="T12" s="14">
        <f t="shared" si="8"/>
        <v>0.13250000000000006</v>
      </c>
      <c r="U12" s="14">
        <f t="shared" si="9"/>
        <v>0.11109999999999998</v>
      </c>
      <c r="V12" s="14">
        <f t="shared" si="10"/>
        <v>2.1400000000000086E-2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B13">
        <v>6896</v>
      </c>
      <c r="C13" s="1" t="s">
        <v>62</v>
      </c>
      <c r="D13" s="4">
        <f>990+1000+490</f>
        <v>2480</v>
      </c>
      <c r="E13" s="1">
        <v>1.1880999999999999</v>
      </c>
      <c r="F13" s="1">
        <v>1.1882999999999999</v>
      </c>
      <c r="G13" s="12">
        <f t="shared" si="0"/>
        <v>1.9999999999997797E-4</v>
      </c>
      <c r="H13" s="13">
        <f t="shared" si="1"/>
        <v>1.1881999999999999</v>
      </c>
      <c r="I13" s="14">
        <v>1.325</v>
      </c>
      <c r="J13" s="14">
        <v>1.3250999999999999</v>
      </c>
      <c r="K13" s="17">
        <f t="shared" si="2"/>
        <v>9.9999999999988987E-5</v>
      </c>
      <c r="L13" s="13">
        <f t="shared" si="3"/>
        <v>1.3250500000000001</v>
      </c>
      <c r="M13" s="14">
        <v>1.3057000000000001</v>
      </c>
      <c r="N13" s="14">
        <v>1.3056000000000001</v>
      </c>
      <c r="O13" s="19">
        <f t="shared" si="4"/>
        <v>-9.9999999999988987E-5</v>
      </c>
      <c r="P13" s="13">
        <f t="shared" si="11"/>
        <v>1.30565</v>
      </c>
      <c r="Q13" s="14">
        <f t="shared" si="5"/>
        <v>55.181451612903281</v>
      </c>
      <c r="R13" s="14">
        <f t="shared" si="6"/>
        <v>47.358870967741957</v>
      </c>
      <c r="S13" s="14">
        <f t="shared" si="7"/>
        <v>7.8225806451613238</v>
      </c>
      <c r="T13" s="14">
        <f t="shared" si="8"/>
        <v>0.13685000000000014</v>
      </c>
      <c r="U13" s="14">
        <f t="shared" si="9"/>
        <v>0.11745000000000005</v>
      </c>
      <c r="V13" s="14">
        <f t="shared" si="10"/>
        <v>1.9400000000000084E-2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B14" s="1">
        <v>6878</v>
      </c>
      <c r="C14" s="1" t="s">
        <v>63</v>
      </c>
      <c r="D14" s="4">
        <v>1610</v>
      </c>
      <c r="E14" s="1">
        <v>1.1854</v>
      </c>
      <c r="F14" s="1">
        <v>1.1852</v>
      </c>
      <c r="G14" s="12">
        <f t="shared" si="0"/>
        <v>-1.9999999999997797E-4</v>
      </c>
      <c r="H14" s="13">
        <f t="shared" si="1"/>
        <v>1.1853</v>
      </c>
      <c r="I14" s="14">
        <v>1.2625999999999999</v>
      </c>
      <c r="J14" s="14">
        <v>1.2626999999999999</v>
      </c>
      <c r="K14" s="17">
        <f t="shared" si="2"/>
        <v>9.9999999999988987E-5</v>
      </c>
      <c r="L14" s="13">
        <f t="shared" si="3"/>
        <v>1.2626499999999998</v>
      </c>
      <c r="M14" s="14">
        <v>1.2491000000000001</v>
      </c>
      <c r="N14" s="14">
        <v>1.2496</v>
      </c>
      <c r="O14" s="19">
        <f t="shared" si="4"/>
        <v>4.9999999999994493E-4</v>
      </c>
      <c r="P14" s="13">
        <f t="shared" si="11"/>
        <v>1.2493500000000002</v>
      </c>
      <c r="Q14" s="14">
        <f t="shared" si="5"/>
        <v>48.043478260869442</v>
      </c>
      <c r="R14" s="14">
        <f t="shared" si="6"/>
        <v>39.782608695652279</v>
      </c>
      <c r="S14" s="14">
        <f t="shared" si="7"/>
        <v>8.2608695652171633</v>
      </c>
      <c r="T14" s="14">
        <f t="shared" si="8"/>
        <v>7.7349999999999808E-2</v>
      </c>
      <c r="U14" s="14">
        <f t="shared" si="9"/>
        <v>6.4050000000000162E-2</v>
      </c>
      <c r="V14" s="14">
        <f t="shared" si="10"/>
        <v>1.3299999999999645E-2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B15">
        <v>6896</v>
      </c>
      <c r="C15" s="1" t="s">
        <v>64</v>
      </c>
      <c r="D15" s="4">
        <v>1610</v>
      </c>
      <c r="E15" s="1">
        <v>1.1858</v>
      </c>
      <c r="F15" s="1">
        <v>1.1862999999999999</v>
      </c>
      <c r="G15" s="12">
        <f t="shared" si="0"/>
        <v>4.9999999999994493E-4</v>
      </c>
      <c r="H15" s="13">
        <f t="shared" si="1"/>
        <v>1.1860499999999998</v>
      </c>
      <c r="I15" s="14">
        <v>1.3182</v>
      </c>
      <c r="J15" s="14">
        <v>1.3183</v>
      </c>
      <c r="K15" s="17">
        <f t="shared" si="2"/>
        <v>9.9999999999988987E-5</v>
      </c>
      <c r="L15" s="13">
        <f t="shared" si="3"/>
        <v>1.3182499999999999</v>
      </c>
      <c r="M15" s="14">
        <v>1.2992999999999999</v>
      </c>
      <c r="N15" s="14">
        <v>1.2998000000000001</v>
      </c>
      <c r="O15" s="19">
        <f t="shared" si="4"/>
        <v>5.0000000000016698E-4</v>
      </c>
      <c r="P15" s="13">
        <f t="shared" si="11"/>
        <v>1.29955</v>
      </c>
      <c r="Q15" s="14">
        <f t="shared" si="5"/>
        <v>82.111801242236083</v>
      </c>
      <c r="R15" s="14">
        <f t="shared" si="6"/>
        <v>70.49689440993798</v>
      </c>
      <c r="S15" s="14">
        <f t="shared" si="7"/>
        <v>11.614906832298104</v>
      </c>
      <c r="T15" s="14">
        <f t="shared" si="8"/>
        <v>0.1322000000000001</v>
      </c>
      <c r="U15" s="14">
        <f t="shared" si="9"/>
        <v>0.11350000000000016</v>
      </c>
      <c r="V15" s="14">
        <f t="shared" si="10"/>
        <v>1.8699999999999939E-2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>
        <v>6878</v>
      </c>
      <c r="C16" s="1" t="s">
        <v>65</v>
      </c>
      <c r="D16" s="4">
        <v>1140</v>
      </c>
      <c r="E16" s="1">
        <v>1.1809000000000001</v>
      </c>
      <c r="F16" s="1">
        <v>1.1803999999999999</v>
      </c>
      <c r="G16" s="12">
        <f t="shared" si="0"/>
        <v>-5.0000000000016698E-4</v>
      </c>
      <c r="H16" s="13">
        <f t="shared" si="1"/>
        <v>1.18065</v>
      </c>
      <c r="I16" s="14">
        <v>1.2665999999999999</v>
      </c>
      <c r="J16" s="14">
        <v>1.2670999999999999</v>
      </c>
      <c r="K16" s="17">
        <f t="shared" si="2"/>
        <v>4.9999999999994493E-4</v>
      </c>
      <c r="L16" s="13">
        <f t="shared" si="3"/>
        <v>1.2668499999999998</v>
      </c>
      <c r="M16" s="14">
        <v>1.2536</v>
      </c>
      <c r="N16" s="14">
        <v>1.2539</v>
      </c>
      <c r="O16" s="19">
        <f t="shared" si="4"/>
        <v>2.9999999999996696E-4</v>
      </c>
      <c r="P16" s="13">
        <f t="shared" si="11"/>
        <v>1.2537500000000001</v>
      </c>
      <c r="Q16" s="14">
        <f t="shared" si="5"/>
        <v>75.614035087719159</v>
      </c>
      <c r="R16" s="14">
        <f t="shared" si="6"/>
        <v>64.122807017544005</v>
      </c>
      <c r="S16" s="14">
        <f t="shared" si="7"/>
        <v>11.491228070175154</v>
      </c>
      <c r="T16" s="14">
        <f t="shared" si="8"/>
        <v>8.6199999999999832E-2</v>
      </c>
      <c r="U16" s="14">
        <f t="shared" si="9"/>
        <v>7.3100000000000165E-2</v>
      </c>
      <c r="V16" s="14">
        <f t="shared" si="10"/>
        <v>1.3099999999999667E-2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>
        <v>6878</v>
      </c>
      <c r="C17" s="1" t="s">
        <v>66</v>
      </c>
      <c r="D17" s="4">
        <v>1600</v>
      </c>
      <c r="E17" s="1">
        <v>1.1729000000000001</v>
      </c>
      <c r="F17" s="1">
        <v>1.1724000000000001</v>
      </c>
      <c r="G17" s="12">
        <f t="shared" si="0"/>
        <v>-4.9999999999994493E-4</v>
      </c>
      <c r="H17" s="13">
        <f t="shared" si="1"/>
        <v>1.17265</v>
      </c>
      <c r="I17" s="14">
        <v>1.3070999999999999</v>
      </c>
      <c r="J17" s="14">
        <v>1.3076000000000001</v>
      </c>
      <c r="K17" s="17">
        <f t="shared" si="2"/>
        <v>5.0000000000016698E-4</v>
      </c>
      <c r="L17" s="13">
        <f t="shared" si="3"/>
        <v>1.30735</v>
      </c>
      <c r="M17" s="14">
        <v>1.2886</v>
      </c>
      <c r="N17" s="14">
        <v>1.2888999999999999</v>
      </c>
      <c r="O17" s="19">
        <f t="shared" si="4"/>
        <v>2.9999999999996696E-4</v>
      </c>
      <c r="P17" s="13">
        <f t="shared" si="11"/>
        <v>1.2887499999999998</v>
      </c>
      <c r="Q17" s="14">
        <f t="shared" si="5"/>
        <v>84.187500000000028</v>
      </c>
      <c r="R17" s="14">
        <f t="shared" si="6"/>
        <v>72.562499999999915</v>
      </c>
      <c r="S17" s="14">
        <f t="shared" si="7"/>
        <v>11.625000000000114</v>
      </c>
      <c r="T17" s="14">
        <f t="shared" si="8"/>
        <v>0.13470000000000004</v>
      </c>
      <c r="U17" s="14">
        <f t="shared" si="9"/>
        <v>0.11609999999999987</v>
      </c>
      <c r="V17" s="14">
        <f t="shared" si="10"/>
        <v>1.8600000000000172E-2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B18">
        <v>6896</v>
      </c>
      <c r="C18" s="1" t="s">
        <v>67</v>
      </c>
      <c r="D18" s="4">
        <v>1150</v>
      </c>
      <c r="E18" s="1">
        <v>1.1850000000000001</v>
      </c>
      <c r="F18" s="1">
        <v>1.1845000000000001</v>
      </c>
      <c r="G18" s="12">
        <f t="shared" si="0"/>
        <v>-4.9999999999994493E-4</v>
      </c>
      <c r="H18" s="13">
        <f t="shared" si="1"/>
        <v>1.1847500000000002</v>
      </c>
      <c r="I18" s="14">
        <v>1.3075000000000001</v>
      </c>
      <c r="J18" s="14">
        <v>1.3078000000000001</v>
      </c>
      <c r="K18" s="17">
        <f t="shared" si="2"/>
        <v>2.9999999999996696E-4</v>
      </c>
      <c r="L18" s="13">
        <f t="shared" si="3"/>
        <v>1.3076500000000002</v>
      </c>
      <c r="M18" s="14">
        <v>1.2930999999999999</v>
      </c>
      <c r="N18" s="14">
        <v>1.2936000000000001</v>
      </c>
      <c r="O18" s="19">
        <f t="shared" si="4"/>
        <v>5.0000000000016698E-4</v>
      </c>
      <c r="P18" s="13">
        <f t="shared" si="11"/>
        <v>1.29335</v>
      </c>
      <c r="Q18" s="14">
        <f t="shared" si="5"/>
        <v>106.86956521739131</v>
      </c>
      <c r="R18" s="14">
        <f t="shared" si="6"/>
        <v>94.4347826086955</v>
      </c>
      <c r="S18" s="14">
        <f t="shared" si="7"/>
        <v>12.434782608695812</v>
      </c>
      <c r="T18" s="14">
        <f t="shared" si="8"/>
        <v>0.12290000000000001</v>
      </c>
      <c r="U18" s="14">
        <f t="shared" si="9"/>
        <v>0.10859999999999981</v>
      </c>
      <c r="V18" s="14">
        <f t="shared" si="10"/>
        <v>1.4300000000000201E-2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B19" s="1">
        <v>6878</v>
      </c>
      <c r="C19" s="1" t="s">
        <v>68</v>
      </c>
      <c r="D19" s="4">
        <v>1880</v>
      </c>
      <c r="E19" s="1">
        <v>1.1745000000000001</v>
      </c>
      <c r="F19" s="1">
        <v>1.1742999999999999</v>
      </c>
      <c r="G19" s="12">
        <f t="shared" si="0"/>
        <v>-2.0000000000020002E-4</v>
      </c>
      <c r="H19" s="13">
        <f t="shared" si="1"/>
        <v>1.1743999999999999</v>
      </c>
      <c r="I19" s="14">
        <v>1.3119000000000001</v>
      </c>
      <c r="J19" s="14">
        <v>1.3123</v>
      </c>
      <c r="K19" s="17">
        <f t="shared" si="2"/>
        <v>3.9999999999995595E-4</v>
      </c>
      <c r="L19" s="13">
        <f t="shared" si="3"/>
        <v>1.3121</v>
      </c>
      <c r="M19" s="14">
        <v>1.2945</v>
      </c>
      <c r="N19" s="14">
        <v>1.2946</v>
      </c>
      <c r="O19" s="19">
        <f t="shared" si="4"/>
        <v>9.9999999999988987E-5</v>
      </c>
      <c r="P19" s="13">
        <f t="shared" si="11"/>
        <v>1.2945500000000001</v>
      </c>
      <c r="Q19" s="14">
        <f t="shared" si="5"/>
        <v>73.244680851063919</v>
      </c>
      <c r="R19" s="14">
        <f t="shared" si="6"/>
        <v>63.909574468085218</v>
      </c>
      <c r="S19" s="14">
        <f t="shared" si="7"/>
        <v>9.3351063829787009</v>
      </c>
      <c r="T19" s="14">
        <f t="shared" si="8"/>
        <v>0.13770000000000016</v>
      </c>
      <c r="U19" s="14">
        <f t="shared" si="9"/>
        <v>0.1201500000000002</v>
      </c>
      <c r="V19" s="14">
        <f t="shared" si="10"/>
        <v>1.7549999999999955E-2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B20">
        <v>6896</v>
      </c>
      <c r="C20" s="1" t="s">
        <v>69</v>
      </c>
      <c r="D20" s="4">
        <v>1620</v>
      </c>
      <c r="E20" s="1">
        <v>1.1738</v>
      </c>
      <c r="F20" s="1">
        <v>1.1736</v>
      </c>
      <c r="G20" s="12">
        <f t="shared" si="0"/>
        <v>-1.9999999999997797E-4</v>
      </c>
      <c r="H20" s="13">
        <f t="shared" si="1"/>
        <v>1.1737</v>
      </c>
      <c r="I20" s="14">
        <v>1.3421000000000001</v>
      </c>
      <c r="J20" s="14">
        <v>1.3423</v>
      </c>
      <c r="K20" s="17">
        <f t="shared" si="2"/>
        <v>1.9999999999997797E-4</v>
      </c>
      <c r="L20" s="13">
        <f t="shared" si="3"/>
        <v>1.3422000000000001</v>
      </c>
      <c r="M20" s="14">
        <v>1.3212999999999999</v>
      </c>
      <c r="N20" s="14">
        <v>1.3209</v>
      </c>
      <c r="O20" s="19">
        <f t="shared" si="4"/>
        <v>-3.9999999999995595E-4</v>
      </c>
      <c r="P20" s="13">
        <f t="shared" si="11"/>
        <v>1.3210999999999999</v>
      </c>
      <c r="Q20" s="14">
        <f t="shared" si="5"/>
        <v>104.0123456790124</v>
      </c>
      <c r="R20" s="14">
        <f t="shared" si="6"/>
        <v>90.98765432098763</v>
      </c>
      <c r="S20" s="14">
        <f t="shared" si="7"/>
        <v>13.024691358024768</v>
      </c>
      <c r="T20" s="14">
        <f t="shared" si="8"/>
        <v>0.16850000000000009</v>
      </c>
      <c r="U20" s="14">
        <f t="shared" si="9"/>
        <v>0.14739999999999998</v>
      </c>
      <c r="V20" s="14">
        <f t="shared" si="10"/>
        <v>2.1100000000000119E-2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46</v>
      </c>
      <c r="B21">
        <v>6896</v>
      </c>
      <c r="C21" s="1" t="s">
        <v>70</v>
      </c>
      <c r="D21" s="4">
        <v>1890</v>
      </c>
      <c r="E21" s="1">
        <v>1.1820999999999999</v>
      </c>
      <c r="F21" s="1">
        <v>1.1825000000000001</v>
      </c>
      <c r="G21" s="12">
        <f t="shared" si="0"/>
        <v>4.0000000000017799E-4</v>
      </c>
      <c r="H21" s="13">
        <f t="shared" si="1"/>
        <v>1.1823000000000001</v>
      </c>
      <c r="I21" s="14">
        <v>1.3382000000000001</v>
      </c>
      <c r="J21" s="14">
        <v>1.3386</v>
      </c>
      <c r="K21" s="14">
        <f t="shared" si="2"/>
        <v>3.9999999999995595E-4</v>
      </c>
      <c r="L21" s="13">
        <f t="shared" si="3"/>
        <v>1.3384</v>
      </c>
      <c r="M21" s="14">
        <v>1.3153999999999999</v>
      </c>
      <c r="N21" s="14">
        <v>1.3152999999999999</v>
      </c>
      <c r="O21" s="19">
        <f t="shared" si="4"/>
        <v>-9.9999999999988987E-5</v>
      </c>
      <c r="P21" s="13">
        <f t="shared" si="11"/>
        <v>1.31535</v>
      </c>
      <c r="Q21" s="14">
        <f t="shared" si="5"/>
        <v>82.592592592592553</v>
      </c>
      <c r="R21" s="14">
        <f t="shared" si="6"/>
        <v>70.396825396825349</v>
      </c>
      <c r="S21" s="14">
        <f t="shared" si="7"/>
        <v>12.195767195767203</v>
      </c>
      <c r="T21" s="14">
        <f t="shared" si="8"/>
        <v>0.15609999999999991</v>
      </c>
      <c r="U21" s="14">
        <f t="shared" si="9"/>
        <v>0.13304999999999989</v>
      </c>
      <c r="V21" s="14">
        <f t="shared" si="10"/>
        <v>2.3050000000000015E-2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B22" s="1">
        <v>6878</v>
      </c>
      <c r="C22" s="1" t="s">
        <v>71</v>
      </c>
      <c r="D22" s="4">
        <v>1200</v>
      </c>
      <c r="E22" s="1">
        <v>1.1717</v>
      </c>
      <c r="F22" s="1">
        <v>1.1712</v>
      </c>
      <c r="G22" s="12">
        <f t="shared" si="0"/>
        <v>-4.9999999999994493E-4</v>
      </c>
      <c r="H22" s="13">
        <f t="shared" si="1"/>
        <v>1.1714500000000001</v>
      </c>
      <c r="I22" s="14">
        <v>1.3116000000000001</v>
      </c>
      <c r="J22" s="14">
        <v>1.3120000000000001</v>
      </c>
      <c r="K22" s="14">
        <f t="shared" si="2"/>
        <v>3.9999999999995595E-4</v>
      </c>
      <c r="L22" s="13">
        <f t="shared" si="3"/>
        <v>1.3118000000000001</v>
      </c>
      <c r="M22" s="14">
        <v>1.2927999999999999</v>
      </c>
      <c r="N22" s="14">
        <v>1.2923</v>
      </c>
      <c r="O22" s="19">
        <f t="shared" si="4"/>
        <v>-4.9999999999994493E-4</v>
      </c>
      <c r="P22" s="13">
        <f t="shared" si="11"/>
        <v>1.2925499999999999</v>
      </c>
      <c r="Q22" s="14">
        <f t="shared" si="5"/>
        <v>116.95833333333331</v>
      </c>
      <c r="R22" s="14">
        <f t="shared" si="6"/>
        <v>100.91666666666647</v>
      </c>
      <c r="S22" s="14">
        <f t="shared" si="7"/>
        <v>16.041666666666842</v>
      </c>
      <c r="T22" s="14">
        <f t="shared" si="8"/>
        <v>0.14034999999999997</v>
      </c>
      <c r="U22" s="14">
        <f t="shared" si="9"/>
        <v>0.12109999999999976</v>
      </c>
      <c r="V22" s="14">
        <f t="shared" si="10"/>
        <v>1.9250000000000211E-2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B23">
        <v>6896</v>
      </c>
      <c r="C23" s="1" t="s">
        <v>72</v>
      </c>
      <c r="D23" s="4">
        <v>1200</v>
      </c>
      <c r="E23" s="1">
        <v>1.1747000000000001</v>
      </c>
      <c r="F23" s="1">
        <v>1.1752</v>
      </c>
      <c r="G23" s="12">
        <f t="shared" si="0"/>
        <v>4.9999999999994493E-4</v>
      </c>
      <c r="H23" s="13">
        <f t="shared" si="1"/>
        <v>1.1749499999999999</v>
      </c>
      <c r="I23" s="14">
        <v>1.3852</v>
      </c>
      <c r="J23" s="14">
        <v>1.3855</v>
      </c>
      <c r="K23" s="17">
        <f t="shared" si="2"/>
        <v>2.9999999999996696E-4</v>
      </c>
      <c r="L23" s="13">
        <f t="shared" si="3"/>
        <v>1.3853499999999999</v>
      </c>
      <c r="M23" s="14">
        <v>1.3652</v>
      </c>
      <c r="N23" s="14">
        <v>1.3647</v>
      </c>
      <c r="O23" s="19">
        <f t="shared" si="4"/>
        <v>-4.9999999999994493E-4</v>
      </c>
      <c r="P23" s="13">
        <f t="shared" si="11"/>
        <v>1.3649499999999999</v>
      </c>
      <c r="Q23" s="14">
        <f t="shared" si="5"/>
        <v>175.33333333333329</v>
      </c>
      <c r="R23" s="14">
        <f t="shared" si="6"/>
        <v>158.33333333333329</v>
      </c>
      <c r="S23" s="14">
        <f t="shared" si="7"/>
        <v>17</v>
      </c>
      <c r="T23" s="14">
        <f t="shared" si="8"/>
        <v>0.21039999999999992</v>
      </c>
      <c r="U23" s="14">
        <f t="shared" si="9"/>
        <v>0.18999999999999995</v>
      </c>
      <c r="V23" s="14">
        <f t="shared" si="10"/>
        <v>2.0399999999999974E-2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B24" s="1">
        <v>6878</v>
      </c>
      <c r="C24" s="1" t="s">
        <v>73</v>
      </c>
      <c r="D24" s="4">
        <v>1670</v>
      </c>
      <c r="E24" s="1">
        <v>1.1733</v>
      </c>
      <c r="F24" s="1">
        <v>1.1731</v>
      </c>
      <c r="G24" s="12">
        <f t="shared" si="0"/>
        <v>-1.9999999999997797E-4</v>
      </c>
      <c r="H24" s="13">
        <f t="shared" si="1"/>
        <v>1.1732</v>
      </c>
      <c r="I24" s="14">
        <v>1.3998999999999999</v>
      </c>
      <c r="J24" s="14">
        <v>1.4001999999999999</v>
      </c>
      <c r="K24" s="14">
        <f t="shared" si="2"/>
        <v>2.9999999999996696E-4</v>
      </c>
      <c r="L24" s="13">
        <f t="shared" si="3"/>
        <v>1.4000499999999998</v>
      </c>
      <c r="M24" s="14">
        <v>1.3756999999999999</v>
      </c>
      <c r="N24" s="14">
        <v>1.3752</v>
      </c>
      <c r="O24" s="19">
        <f t="shared" si="4"/>
        <v>-4.9999999999994493E-4</v>
      </c>
      <c r="P24" s="13">
        <f t="shared" si="11"/>
        <v>1.3754499999999998</v>
      </c>
      <c r="Q24" s="14">
        <f t="shared" si="5"/>
        <v>135.83832335329328</v>
      </c>
      <c r="R24" s="14">
        <f t="shared" si="6"/>
        <v>121.10778443113763</v>
      </c>
      <c r="S24" s="14">
        <f t="shared" si="7"/>
        <v>14.730538922155645</v>
      </c>
      <c r="T24" s="14">
        <f t="shared" si="8"/>
        <v>0.22684999999999977</v>
      </c>
      <c r="U24" s="14">
        <f t="shared" si="9"/>
        <v>0.20224999999999982</v>
      </c>
      <c r="V24" s="14">
        <f t="shared" si="10"/>
        <v>2.4599999999999955E-2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50</v>
      </c>
      <c r="B25">
        <v>6896</v>
      </c>
      <c r="C25" s="1" t="s">
        <v>74</v>
      </c>
      <c r="D25" s="4">
        <v>1660</v>
      </c>
      <c r="E25" s="1">
        <v>1.1240000000000001</v>
      </c>
      <c r="F25" s="1">
        <v>1.1243000000000001</v>
      </c>
      <c r="G25" s="12">
        <f t="shared" si="0"/>
        <v>2.9999999999996696E-4</v>
      </c>
      <c r="H25" s="13">
        <f t="shared" si="1"/>
        <v>1.1241500000000002</v>
      </c>
      <c r="I25" s="14">
        <v>1.4315</v>
      </c>
      <c r="J25" s="14">
        <v>1.4312</v>
      </c>
      <c r="K25" s="14">
        <f t="shared" si="2"/>
        <v>-2.9999999999996696E-4</v>
      </c>
      <c r="L25" s="13">
        <f t="shared" si="3"/>
        <v>1.4313500000000001</v>
      </c>
      <c r="M25" s="14">
        <v>1.403</v>
      </c>
      <c r="N25" s="14">
        <v>1.4029</v>
      </c>
      <c r="O25" s="19">
        <f t="shared" si="4"/>
        <v>-9.9999999999988987E-5</v>
      </c>
      <c r="P25" s="13">
        <f t="shared" si="11"/>
        <v>1.4029500000000001</v>
      </c>
      <c r="Q25" s="14">
        <f t="shared" si="5"/>
        <v>185.06024096385539</v>
      </c>
      <c r="R25" s="14">
        <f t="shared" si="6"/>
        <v>167.95180722891564</v>
      </c>
      <c r="S25" s="14">
        <f t="shared" si="7"/>
        <v>17.108433734939752</v>
      </c>
      <c r="T25" s="14">
        <f t="shared" si="8"/>
        <v>0.30719999999999992</v>
      </c>
      <c r="U25" s="14">
        <f t="shared" si="9"/>
        <v>0.27879999999999994</v>
      </c>
      <c r="V25" s="14">
        <f t="shared" si="10"/>
        <v>2.8399999999999981E-2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t="s">
        <v>51</v>
      </c>
      <c r="B26">
        <v>6896</v>
      </c>
      <c r="C26" s="1" t="s">
        <v>75</v>
      </c>
      <c r="D26" s="4">
        <v>1960</v>
      </c>
      <c r="E26" s="1">
        <v>1.1375999999999999</v>
      </c>
      <c r="F26" s="1">
        <v>1.1377999999999999</v>
      </c>
      <c r="G26" s="12">
        <f t="shared" si="0"/>
        <v>1.9999999999997797E-4</v>
      </c>
      <c r="H26" s="13">
        <f t="shared" si="1"/>
        <v>1.1376999999999999</v>
      </c>
      <c r="I26" s="14">
        <v>1.4426000000000001</v>
      </c>
      <c r="J26" s="14">
        <v>1.4424999999999999</v>
      </c>
      <c r="K26" s="14">
        <f t="shared" si="2"/>
        <v>-1.0000000000021103E-4</v>
      </c>
      <c r="L26" s="13">
        <f t="shared" si="3"/>
        <v>1.44255</v>
      </c>
      <c r="M26" s="14">
        <v>1.413</v>
      </c>
      <c r="N26" s="14">
        <v>1.4135</v>
      </c>
      <c r="O26" s="19">
        <f t="shared" si="4"/>
        <v>4.9999999999994493E-4</v>
      </c>
      <c r="P26" s="13">
        <f t="shared" si="11"/>
        <v>1.4132500000000001</v>
      </c>
      <c r="Q26" s="14">
        <f t="shared" si="5"/>
        <v>155.53571428571433</v>
      </c>
      <c r="R26" s="14">
        <f t="shared" si="6"/>
        <v>140.58673469387764</v>
      </c>
      <c r="S26" s="14">
        <f t="shared" si="7"/>
        <v>14.948979591836689</v>
      </c>
      <c r="T26" s="14">
        <f t="shared" si="8"/>
        <v>0.30485000000000007</v>
      </c>
      <c r="U26" s="14">
        <f t="shared" si="9"/>
        <v>0.27555000000000018</v>
      </c>
      <c r="V26" s="14">
        <f t="shared" si="10"/>
        <v>2.9299999999999882E-2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52</v>
      </c>
      <c r="B27" s="1">
        <v>6878</v>
      </c>
      <c r="C27" s="1" t="s">
        <v>76</v>
      </c>
      <c r="D27" s="4">
        <v>1960</v>
      </c>
      <c r="E27" s="1">
        <v>1.1359999999999999</v>
      </c>
      <c r="F27" s="1">
        <v>1.1364000000000001</v>
      </c>
      <c r="G27" s="12">
        <f t="shared" si="0"/>
        <v>4.0000000000017799E-4</v>
      </c>
      <c r="H27" s="13">
        <f t="shared" si="1"/>
        <v>1.1362000000000001</v>
      </c>
      <c r="I27" s="14">
        <v>1.3831</v>
      </c>
      <c r="J27" s="14">
        <v>1.3828</v>
      </c>
      <c r="K27" s="17">
        <f t="shared" si="2"/>
        <v>-2.9999999999996696E-4</v>
      </c>
      <c r="L27" s="13">
        <f t="shared" si="3"/>
        <v>1.3829500000000001</v>
      </c>
      <c r="M27" s="14">
        <v>1.3540000000000001</v>
      </c>
      <c r="N27" s="14">
        <v>1.3539000000000001</v>
      </c>
      <c r="O27" s="19">
        <f t="shared" si="4"/>
        <v>-9.9999999999988987E-5</v>
      </c>
      <c r="P27" s="13">
        <f t="shared" si="11"/>
        <v>1.3539500000000002</v>
      </c>
      <c r="Q27" s="14">
        <f t="shared" si="5"/>
        <v>125.89285714285715</v>
      </c>
      <c r="R27" s="14">
        <f t="shared" si="6"/>
        <v>111.09693877551027</v>
      </c>
      <c r="S27" s="14">
        <f t="shared" si="7"/>
        <v>14.795918367346886</v>
      </c>
      <c r="T27" s="14">
        <f t="shared" si="8"/>
        <v>0.24675000000000002</v>
      </c>
      <c r="U27" s="14">
        <f t="shared" si="9"/>
        <v>0.21775000000000011</v>
      </c>
      <c r="V27" s="14">
        <f t="shared" si="10"/>
        <v>2.8999999999999915E-2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9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9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9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9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9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9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9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9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9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9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9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9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9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9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9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9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9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9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9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9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9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9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9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9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9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9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9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9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9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9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9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9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9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9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9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9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9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9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9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9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9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9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9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9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9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9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9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9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9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9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9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9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9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9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9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9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9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9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9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9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9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9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9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9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9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9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9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9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9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9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9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9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9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9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9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9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9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9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9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9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9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9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9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9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9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9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9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9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9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9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9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9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9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9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9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9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9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9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9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9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9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9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9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9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9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9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9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9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9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9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9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9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9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9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9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9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9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9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9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9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9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9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9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9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9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9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9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9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9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9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9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9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9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9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9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9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9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9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9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9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9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9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9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9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9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9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9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9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9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9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9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9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9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9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9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9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9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9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9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9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9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9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9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9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9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9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9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9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9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9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9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9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9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9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9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9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9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9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9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9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9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9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9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9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9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9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9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9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9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9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9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9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9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9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9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9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9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9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9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9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9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9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9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9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9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9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9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9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9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9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9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9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9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9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9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9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9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9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9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9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9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9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9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9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9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9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9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9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9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9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9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9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9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9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9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9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9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9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9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9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9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9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9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9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9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9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9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9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9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9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9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9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9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9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9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9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9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9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9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9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9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9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9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9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9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9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9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9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9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9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9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9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9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9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9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9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9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9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9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9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9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9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9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9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9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9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9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9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9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9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9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9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9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9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9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9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9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9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9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9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9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9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9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9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9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9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9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9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9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9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9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9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9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9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9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9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9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9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9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9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9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9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9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9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9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9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9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9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9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9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9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9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9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9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9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9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9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9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9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9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9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9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9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9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9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9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9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9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9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9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9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9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9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9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9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9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9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9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9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9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9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9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9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9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9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9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9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9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9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9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9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9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9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9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9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9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9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9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9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9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9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9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9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9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9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9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9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9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9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9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9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9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9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9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9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9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9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9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9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9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9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9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9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9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9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9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9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9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9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9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9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9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9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9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9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9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9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9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9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9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9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9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9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9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9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9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9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9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9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9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9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9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9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9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9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9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9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9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9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9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9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9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9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9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9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9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9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9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9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9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9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9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9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9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9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9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9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9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9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9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9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9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9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9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9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9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9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9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9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9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9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9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9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9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9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9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9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9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9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9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9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9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9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9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9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9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9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9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9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9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9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9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9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9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9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9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9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9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9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9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9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9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9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9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9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9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9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9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9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9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9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9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9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9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9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9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9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9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9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9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9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9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9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9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9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9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9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9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9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9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9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9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9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9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9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9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9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9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9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2019-06-07T16:21:00Z</dcterms:modified>
</cp:coreProperties>
</file>